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7BB569C5-8FAC-48F0-9E4E-F813EAB10CEC}" xr6:coauthVersionLast="47" xr6:coauthVersionMax="47" xr10:uidLastSave="{00000000-0000-0000-0000-000000000000}"/>
  <workbookProtection workbookAlgorithmName="SHA-512" workbookHashValue="iHLhbfnPGU8vwQoD1LfK9JNwUVquoXM0fW3U8Uc4sAhvYJvV7hRWcEfKkNZzFsekkz7HPPD2TdsPOQ0GyVgfIQ==" workbookSaltValue="vffMuCw1kVQxWmvsJu8Qm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E85" i="4"/>
  <c r="BB10" i="4"/>
  <c r="AT10" i="4"/>
  <c r="AL10" i="4"/>
  <c r="W10" i="4"/>
  <c r="B10" i="4"/>
  <c r="BB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<sst xmlns="http://schemas.openxmlformats.org/spreadsheetml/2006/main" count="228" uniqueCount="115">
  <si>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</si>
  <si>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</si>
  <si>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</si>
  <si>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</si>
  <si>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</si>
  <si>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</si>
  <si>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</si>
  <si>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</si>
  <si>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</si>
  <si>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</si>
  <si>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</si>
  <si>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</si>
  <si>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</si>
  <si>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</si>
  <si>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</si>
  <si>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</si>
  <si>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</si>
  <si>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</si>
  <si>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</si>
  <si>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</si>
  <si>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</si>
  <si>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</si>
  <si>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</si>
  <si>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</si>
  <si>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</si>
  <si>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</si>
  <si>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</si>
  <si>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</si>
  <si>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</si>
  <si>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</si>
  <si>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</si>
  <si>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</si>
  <si>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</si>
  <si>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</si>
  <si>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</si>
  <si>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</si>
  <si>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</si>
  <si>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</si>
  <si>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</si>
  <si>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</si>
  <si>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</si>
  <si>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</si>
  <si>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</si>
  <si>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</si>
  <si>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</si>
  <si>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</si>
  <si>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</si>
  <si>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</si>
  <si>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</si>
  <si>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</si>
  <si>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</si>
  <si>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</si>
  <si>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</si>
  <si>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</si>
  <si>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</si>
  <si>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</si>
  <si>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</si>
  <si>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</si>
  <si>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</si>
  <si>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</si>
  <si>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</si>
  <si>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</si>
  <si>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</si>
  <si>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</si>
  <si>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</si>
  <si>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</si>
  <si>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</si>
  <si>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</si>
  <si>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</si>
  <si>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</si>
  <si>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</si>
  <si>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</si>
  <si>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</si>
  <si>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</si>
  <si>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</si>
  <si>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</si>
  <si>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</si>
  <si>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</si>
  <si>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</si>
  <si>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</si>
  <si>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</si>
  <si>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</si>
  <si>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</si>
  <si>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</si>
  <si>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</si>
  <si>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</si>
  <si>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</si>
  <si>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</si>
  <si>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</si>
  <si>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</si>
  <si>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</si>
  <si>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</si>
  <si>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</si>
  <si>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</si>
  <si>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</si>
  <si>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</si>
  <si>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</si>
  <si>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</si>
  <si>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</si>
  <si>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</si>
  <si>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</si>
  <si>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</si>
  <si>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</si>
  <si>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</si>
  <si>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</si>
  <si>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</si>
  <si>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</si>
  <si>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</si>
  <si>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</si>
  <si>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</si>
  <si>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</si>
  <si>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</si>
  <si>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経営に関する指標から、現在は比較的健全な経営が出来ていると言えます。しかし、今後は人口減少等による給水収益の減少、減価償却費等の費用の増加傾向から、収益性の低下が予想されます。
　老朽管の更新が遅れており、更に、今後10～20年間で更新需要のピークを迎えます。電気機械設備の更新も必要であり、計画的な施設の更新とその財源の確保が必要です。
　水道事業ビジョン（経営戦略）を令和２年度に策定しており、令和７年度までに見直し予定です。今後は、ビジョンに掲げる「安全安心な水を安定して供給する」「災害に強い施設・体制を構築する」「基盤強化により事業を未来へつなげる」の３つの基本目標の実現に努めます。これら目標の実現に向けて、施設の計画的な更新と、官民連携や広域連携、水道料金適正化に向けた取組により健全経営の確保を図っています。</t>
    <phoneticPr fontId="4"/>
  </si>
  <si>
    <t>　①経常収支比率は例年100％以上で推移し、②累積欠損金は0であることから、収支は継続して黒字であることを示しています。令和５年度は、経常収益が減少した結果、①は微減となりました。類似団体平均値との比較においては、単年度での収益性が高いことが分かります。
　③流動比率は依然として100％を大きく超えており、他団体平均値を上回っていることからも、短期的な債務に対する支払い能力が高いことが分かります。令和５年度は、企業債の借り入れにより、昨年度よりも上昇しました。
　④企業債残高対給水収益比率は、企業債の借り入れを行ったため昨年度より上昇しましたが、依然として類似団体平均値を大きく下回っており、良好な財政状況であると言えます。
　⑤物価高騰対策として、一般会計からの補助金を財源とする水道基本料金減免を実施したため、令和５年度の給水収益は低くなっており、料金回収率は100％を下回っています。
　経営健全化を目指し費用削減を進めており、⑥給水原価は類似団体平均値を大幅に下回り、給水に係る費用が少なく抑えられていることが分かります。
　⑦施設利用率は給水量の増減に左右されるものの、令和５年度は類似団体平均値と同等の値となっています。
　⑧有収率は例年、類似団体平均値と比較して高く、事業の収益性が高いことが分かります。</t>
    <rPh sb="67" eb="71">
      <t>ケイジョウシュウエキ</t>
    </rPh>
    <rPh sb="72" eb="74">
      <t>ゲンショウ</t>
    </rPh>
    <rPh sb="145" eb="146">
      <t>オオ</t>
    </rPh>
    <rPh sb="207" eb="210">
      <t>キギョウサイ</t>
    </rPh>
    <rPh sb="225" eb="227">
      <t>ジョウショウ</t>
    </rPh>
    <rPh sb="249" eb="252">
      <t>キギョウサイ</t>
    </rPh>
    <rPh sb="253" eb="254">
      <t>カ</t>
    </rPh>
    <rPh sb="255" eb="256">
      <t>イ</t>
    </rPh>
    <rPh sb="258" eb="259">
      <t>オコナ</t>
    </rPh>
    <rPh sb="263" eb="266">
      <t>サクネンド</t>
    </rPh>
    <rPh sb="268" eb="270">
      <t>ジョウショウ</t>
    </rPh>
    <rPh sb="276" eb="278">
      <t>イゼン</t>
    </rPh>
    <rPh sb="318" eb="320">
      <t>ブッカ</t>
    </rPh>
    <rPh sb="320" eb="322">
      <t>コウトウ</t>
    </rPh>
    <rPh sb="322" eb="324">
      <t>タイサク</t>
    </rPh>
    <rPh sb="328" eb="330">
      <t>イッパン</t>
    </rPh>
    <rPh sb="330" eb="332">
      <t>カイケイ</t>
    </rPh>
    <rPh sb="335" eb="338">
      <t>ホジョキン</t>
    </rPh>
    <rPh sb="339" eb="341">
      <t>ザイゲン</t>
    </rPh>
    <rPh sb="353" eb="355">
      <t>ジッシ</t>
    </rPh>
    <rPh sb="360" eb="362">
      <t>レイワ</t>
    </rPh>
    <rPh sb="363" eb="365">
      <t>ネンド</t>
    </rPh>
    <rPh sb="366" eb="368">
      <t>キュウスイ</t>
    </rPh>
    <rPh sb="368" eb="370">
      <t>シュウエキ</t>
    </rPh>
    <rPh sb="371" eb="372">
      <t>ヒク</t>
    </rPh>
    <rPh sb="493" eb="495">
      <t>レイワ</t>
    </rPh>
    <rPh sb="496" eb="498">
      <t>ネンド</t>
    </rPh>
    <rPh sb="507" eb="509">
      <t>ドウトウ</t>
    </rPh>
    <rPh sb="510" eb="511">
      <t>アタイ</t>
    </rPh>
    <phoneticPr fontId="4"/>
  </si>
  <si>
    <t>　①有形固定資産減価償却率は、類似団体平均値を下回っているものの、施設更新に伴い減価償却費が増加しているため、年々高くなっています。
　②管路経年化率は、令和５年度は前年度より上昇し、類似団体平均値を上回っており、法定耐用年数を超過した老朽管が多いことを示しています。
　③管路更新率は、令和５年度は更新を伴わない新設工事の割合が多かったため低下し、類似団体平均値を下回りました。基幹管路の耐震化工事を優先的に行っているため、②からも耐用年数を超えている老朽管に対し更新のペースが追いついていない状況です。
　今後は基幹管路の耐震化工事が終わり次第、計画的に小口径の老朽管の更新を行っていく予定です。</t>
    <rPh sb="88" eb="90">
      <t>ジョウショウ</t>
    </rPh>
    <rPh sb="144" eb="146">
      <t>レイワ</t>
    </rPh>
    <rPh sb="147" eb="149">
      <t>ネンド</t>
    </rPh>
    <rPh sb="150" eb="152">
      <t>コウシン</t>
    </rPh>
    <rPh sb="153" eb="154">
      <t>トモナ</t>
    </rPh>
    <rPh sb="157" eb="159">
      <t>シンセツ</t>
    </rPh>
    <rPh sb="159" eb="161">
      <t>コウジ</t>
    </rPh>
    <rPh sb="162" eb="164">
      <t>ワリアイ</t>
    </rPh>
    <rPh sb="165" eb="166">
      <t>オオ</t>
    </rPh>
    <rPh sb="171" eb="173">
      <t>テイカ</t>
    </rPh>
    <rPh sb="175" eb="179">
      <t>ルイジダンタイ</t>
    </rPh>
    <rPh sb="179" eb="182">
      <t>ヘイキンチ</t>
    </rPh>
    <rPh sb="183" eb="18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</si>
</sst>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c:v>
                </c:pt>
                <c:pt idx="1">
                  <c:v>0.69</c:v>
                </c:pt>
                <c:pt idx="2">
                  <c:v>0.53</c:v>
                </c:pt>
                <c:pt idx="3">
                  <c:v>0.75</c:v>
                </c:pt>
                <c:pt idx="4">
                  <c:v>0.28000000000000003</c:v>
                </c:pt>
              </c:numCache>
            </c:numRef>
          </c:val>
          <c:extLst>
            <c:ext xmlns:c16="http://schemas.microsoft.com/office/drawing/2014/chart" uri="{C3380CC4-5D6E-409C-BE32-E72D297353CC}">
              <c16:uniqueId val="{00000000-5E82-42BF-A3A7-5684A7BF68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5E82-42BF-A3A7-5684A7BF68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60.27</c:v>
                </c:pt>
                <c:pt idx="1">
                  <c:v>61.71</c:v>
                </c:pt>
                <c:pt idx="2">
                  <c:v>61.05</c:v>
                </c:pt>
                <c:pt idx="3">
                  <c:v>60.42</c:v>
                </c:pt>
                <c:pt idx="4">
                  <c:v>59.26</c:v>
                </c:pt>
              </c:numCache>
            </c:numRef>
          </c:val>
          <c:extLst>
            <c:ext xmlns:c16="http://schemas.microsoft.com/office/drawing/2014/chart" uri="{C3380CC4-5D6E-409C-BE32-E72D297353CC}">
              <c16:uniqueId val="{00000000-BEE3-4331-90C3-6336086E4B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BEE3-4331-90C3-6336086E4B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93.57</c:v>
                </c:pt>
                <c:pt idx="1">
                  <c:v>94.25</c:v>
                </c:pt>
                <c:pt idx="2">
                  <c:v>94.78</c:v>
                </c:pt>
                <c:pt idx="3">
                  <c:v>94.8</c:v>
                </c:pt>
                <c:pt idx="4">
                  <c:v>94.33</c:v>
                </c:pt>
              </c:numCache>
            </c:numRef>
          </c:val>
          <c:extLst>
            <c:ext xmlns:c16="http://schemas.microsoft.com/office/drawing/2014/chart" uri="{C3380CC4-5D6E-409C-BE32-E72D297353CC}">
              <c16:uniqueId val="{00000000-8ADD-4C69-AE9E-8CD2A3A940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8ADD-4C69-AE9E-8CD2A3A940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118.03</c:v>
                </c:pt>
                <c:pt idx="1">
                  <c:v>116.64</c:v>
                </c:pt>
                <c:pt idx="2">
                  <c:v>117.31</c:v>
                </c:pt>
                <c:pt idx="3">
                  <c:v>112.37</c:v>
                </c:pt>
                <c:pt idx="4">
                  <c:v>109.06</c:v>
                </c:pt>
              </c:numCache>
            </c:numRef>
          </c:val>
          <c:extLst>
            <c:ext xmlns:c16="http://schemas.microsoft.com/office/drawing/2014/chart" uri="{C3380CC4-5D6E-409C-BE32-E72D297353CC}">
              <c16:uniqueId val="{00000000-1FAF-4580-941A-6C0513A444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1FAF-4580-941A-6C0513A444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45.92</c:v>
                </c:pt>
                <c:pt idx="1">
                  <c:v>46.49</c:v>
                </c:pt>
                <c:pt idx="2">
                  <c:v>47.68</c:v>
                </c:pt>
                <c:pt idx="3">
                  <c:v>47.68</c:v>
                </c:pt>
                <c:pt idx="4">
                  <c:v>48.65</c:v>
                </c:pt>
              </c:numCache>
            </c:numRef>
          </c:val>
          <c:extLst>
            <c:ext xmlns:c16="http://schemas.microsoft.com/office/drawing/2014/chart" uri="{C3380CC4-5D6E-409C-BE32-E72D297353CC}">
              <c16:uniqueId val="{00000000-5D3A-4CA3-A62A-30940E5D29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5D3A-4CA3-A62A-30940E5D29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24.39</c:v>
                </c:pt>
                <c:pt idx="1">
                  <c:v>22.65</c:v>
                </c:pt>
                <c:pt idx="2">
                  <c:v>22.67</c:v>
                </c:pt>
                <c:pt idx="3">
                  <c:v>23.62</c:v>
                </c:pt>
                <c:pt idx="4">
                  <c:v>24.58</c:v>
                </c:pt>
              </c:numCache>
            </c:numRef>
          </c:val>
          <c:extLst>
            <c:ext xmlns:c16="http://schemas.microsoft.com/office/drawing/2014/chart" uri="{C3380CC4-5D6E-409C-BE32-E72D297353CC}">
              <c16:uniqueId val="{00000000-D3CE-459F-9184-C37CFF5762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3CE-459F-9184-C37CFF5762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0E-4943-AF60-7282D79B3E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E90E-4943-AF60-7282D79B3E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690.76</c:v>
                </c:pt>
                <c:pt idx="1">
                  <c:v>698.85</c:v>
                </c:pt>
                <c:pt idx="2">
                  <c:v>605.05999999999995</c:v>
                </c:pt>
                <c:pt idx="3">
                  <c:v>486.1</c:v>
                </c:pt>
                <c:pt idx="4">
                  <c:v>716.7</c:v>
                </c:pt>
              </c:numCache>
            </c:numRef>
          </c:val>
          <c:extLst>
            <c:ext xmlns:c16="http://schemas.microsoft.com/office/drawing/2014/chart" uri="{C3380CC4-5D6E-409C-BE32-E72D297353CC}">
              <c16:uniqueId val="{00000000-B526-4DE9-8AFF-50601A942A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B526-4DE9-8AFF-50601A942A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22.48</c:v>
                </c:pt>
                <c:pt idx="1">
                  <c:v>17.45</c:v>
                </c:pt>
                <c:pt idx="2">
                  <c:v>11.68</c:v>
                </c:pt>
                <c:pt idx="3">
                  <c:v>6.99</c:v>
                </c:pt>
                <c:pt idx="4">
                  <c:v>23.76</c:v>
                </c:pt>
              </c:numCache>
            </c:numRef>
          </c:val>
          <c:extLst>
            <c:ext xmlns:c16="http://schemas.microsoft.com/office/drawing/2014/chart" uri="{C3380CC4-5D6E-409C-BE32-E72D297353CC}">
              <c16:uniqueId val="{00000000-CA1F-48BE-8BE6-CF0A2EDB93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CA1F-48BE-8BE6-CF0A2EDB93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117.52</c:v>
                </c:pt>
                <c:pt idx="1">
                  <c:v>112.02</c:v>
                </c:pt>
                <c:pt idx="2">
                  <c:v>115.02</c:v>
                </c:pt>
                <c:pt idx="3">
                  <c:v>98.83</c:v>
                </c:pt>
                <c:pt idx="4">
                  <c:v>97.63</c:v>
                </c:pt>
              </c:numCache>
            </c:numRef>
          </c:val>
          <c:extLst>
            <c:ext xmlns:c16="http://schemas.microsoft.com/office/drawing/2014/chart" uri="{C3380CC4-5D6E-409C-BE32-E72D297353CC}">
              <c16:uniqueId val="{00000000-3B7D-4AA5-B45E-0B0360565D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3B7D-4AA5-B45E-0B0360565D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116.41</c:v>
                </c:pt>
                <c:pt idx="1">
                  <c:v>117.91</c:v>
                </c:pt>
                <c:pt idx="2">
                  <c:v>119.21</c:v>
                </c:pt>
                <c:pt idx="3">
                  <c:v>125.7</c:v>
                </c:pt>
                <c:pt idx="4">
                  <c:v>130.82</c:v>
                </c:pt>
              </c:numCache>
            </c:numRef>
          </c:val>
          <c:extLst>
            <c:ext xmlns:c16="http://schemas.microsoft.com/office/drawing/2014/chart" uri="{C3380CC4-5D6E-409C-BE32-E72D297353CC}">
              <c16:uniqueId val="{00000000-28BB-416C-80A3-82B7ECDE0E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28BB-416C-80A3-82B7ECDE0E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武豊町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43374</v>
      </c>
      <c r="AM8" s="44"/>
      <c r="AN8" s="44"/>
      <c r="AO8" s="44"/>
      <c r="AP8" s="44"/>
      <c r="AQ8" s="44"/>
      <c r="AR8" s="44"/>
      <c r="AS8" s="44"/>
      <c r="AT8" s="45">
        <f>データ!$S$6</f>
        <v>26.37</v>
      </c>
      <c r="AU8" s="46"/>
      <c r="AV8" s="46"/>
      <c r="AW8" s="46"/>
      <c r="AX8" s="46"/>
      <c r="AY8" s="46"/>
      <c r="AZ8" s="46"/>
      <c r="BA8" s="46"/>
      <c r="BB8" s="47">
        <f>データ!$T$6</f>
        <v>1644.82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95.5</v>
      </c>
      <c r="J10" s="46"/>
      <c r="K10" s="46"/>
      <c r="L10" s="46"/>
      <c r="M10" s="46"/>
      <c r="N10" s="46"/>
      <c r="O10" s="80"/>
      <c r="P10" s="47">
        <f>データ!$P$6</f>
        <v>99.95</v>
      </c>
      <c r="Q10" s="47"/>
      <c r="R10" s="47"/>
      <c r="S10" s="47"/>
      <c r="T10" s="47"/>
      <c r="U10" s="47"/>
      <c r="V10" s="47"/>
      <c r="W10" s="44">
        <f>データ!$Q$6</f>
        <v>2530</v>
      </c>
      <c r="X10" s="44"/>
      <c r="Y10" s="44"/>
      <c r="Z10" s="44"/>
      <c r="AA10" s="44"/>
      <c r="AB10" s="44"/>
      <c r="AC10" s="44"/>
      <c r="AD10" s="2"/>
      <c r="AE10" s="2"/>
      <c r="AF10" s="2"/>
      <c r="AG10" s="2"/>
      <c r="AH10" s="2"/>
      <c r="AI10" s="2"/>
      <c r="AJ10" s="2"/>
      <c r="AK10" s="2"/>
      <c r="AL10" s="44">
        <f>データ!$U$6</f>
        <v>43290</v>
      </c>
      <c r="AM10" s="44"/>
      <c r="AN10" s="44"/>
      <c r="AO10" s="44"/>
      <c r="AP10" s="44"/>
      <c r="AQ10" s="44"/>
      <c r="AR10" s="44"/>
      <c r="AS10" s="44"/>
      <c r="AT10" s="45">
        <f>データ!$V$6</f>
        <v>25.82</v>
      </c>
      <c r="AU10" s="46"/>
      <c r="AV10" s="46"/>
      <c r="AW10" s="46"/>
      <c r="AX10" s="46"/>
      <c r="AY10" s="46"/>
      <c r="AZ10" s="46"/>
      <c r="BA10" s="46"/>
      <c r="BB10" s="47">
        <f>データ!$W$6</f>
        <v>1676.61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113</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114</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eHPzKAA7eHj3ewyiVM/FMqSPzrsm/P4jqdsp3NlgWi2r8r11Ckm3IpTeyEnbjKclHR54tt51U+trjEYsvtsUw==" saltValue="sS5v6s7XIs5mGj057MjTx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234478</v>
      </c>
      <c r="D6" s="20">
        <f t="shared" si="3"/>
        <v>46</v>
      </c>
      <c r="E6" s="20">
        <f t="shared" si="3"/>
        <v>1</v>
      </c>
      <c r="F6" s="20">
        <f t="shared" si="3"/>
        <v>0</v>
      </c>
      <c r="G6" s="20">
        <f t="shared" si="3"/>
        <v>1</v>
      </c>
      <c r="H6" s="20" t="str">
        <f t="shared" si="3"/>
        <v>愛知県　武豊町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95.5</v>
      </c>
      <c r="P6" s="21">
        <f t="shared" si="3"/>
        <v>99.95</v>
      </c>
      <c r="Q6" s="21">
        <f t="shared" si="3"/>
        <v>2530</v>
      </c>
      <c r="R6" s="21">
        <f t="shared" si="3"/>
        <v>43374</v>
      </c>
      <c r="S6" s="21">
        <f t="shared" si="3"/>
        <v>26.37</v>
      </c>
      <c r="T6" s="21">
        <f t="shared" si="3"/>
        <v>1644.82</v>
      </c>
      <c r="U6" s="21">
        <f t="shared" si="3"/>
        <v>43290</v>
      </c>
      <c r="V6" s="21">
        <f t="shared" si="3"/>
        <v>25.82</v>
      </c>
      <c r="W6" s="21">
        <f t="shared" si="3"/>
        <v>1676.61</v>
      </c>
      <c r="X6" s="22">
        <f>IF(X7="",NA(),X7)</f>
        <v>118.03</v>
      </c>
      <c r="Y6" s="22">
        <f t="shared" ref="Y6:AG6" si="4">IF(Y7="",NA(),Y7)</f>
        <v>116.64</v>
      </c>
      <c r="Z6" s="22">
        <f t="shared" si="4"/>
        <v>117.31</v>
      </c>
      <c r="AA6" s="22">
        <f t="shared" si="4"/>
        <v>112.37</v>
      </c>
      <c r="AB6" s="22">
        <f t="shared" si="4"/>
        <v>109.06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690.76</v>
      </c>
      <c r="AU6" s="22">
        <f t="shared" ref="AU6:BC6" si="6">IF(AU7="",NA(),AU7)</f>
        <v>698.85</v>
      </c>
      <c r="AV6" s="22">
        <f t="shared" si="6"/>
        <v>605.05999999999995</v>
      </c>
      <c r="AW6" s="22">
        <f t="shared" si="6"/>
        <v>486.1</v>
      </c>
      <c r="AX6" s="22">
        <f t="shared" si="6"/>
        <v>716.7</v>
      </c>
      <c r="AY6" s="22">
        <f t="shared" si="6"/>
        <v>365.18</v>
      </c>
      <c r="AZ6" s="22">
        <f t="shared" si="6"/>
        <v>327.77</v>
      </c>
      <c r="BA6" s="22">
        <f t="shared" si="6"/>
        <v>338.02</v>
      </c>
      <c r="BB6" s="22">
        <f t="shared" si="6"/>
        <v>345.94</v>
      </c>
      <c r="BC6" s="22">
        <f t="shared" si="6"/>
        <v>329.7</v>
      </c>
      <c r="BD6" s="21" t="str">
        <f>IF(BD7="","",IF(BD7="-","【-】","【"&amp;SUBSTITUTE(TEXT(BD7,"#,##0.00"),"-","△")&amp;"】"))</f>
        <v>【243.36】</v>
      </c>
      <c r="BE6" s="22">
        <f>IF(BE7="",NA(),BE7)</f>
        <v>22.48</v>
      </c>
      <c r="BF6" s="22">
        <f t="shared" ref="BF6:BN6" si="7">IF(BF7="",NA(),BF7)</f>
        <v>17.45</v>
      </c>
      <c r="BG6" s="22">
        <f t="shared" si="7"/>
        <v>11.68</v>
      </c>
      <c r="BH6" s="22">
        <f t="shared" si="7"/>
        <v>6.99</v>
      </c>
      <c r="BI6" s="22">
        <f t="shared" si="7"/>
        <v>23.76</v>
      </c>
      <c r="BJ6" s="22">
        <f t="shared" si="7"/>
        <v>371.65</v>
      </c>
      <c r="BK6" s="22">
        <f t="shared" si="7"/>
        <v>397.1</v>
      </c>
      <c r="BL6" s="22">
        <f t="shared" si="7"/>
        <v>379.91</v>
      </c>
      <c r="BM6" s="22">
        <f t="shared" si="7"/>
        <v>386.61</v>
      </c>
      <c r="BN6" s="22">
        <f t="shared" si="7"/>
        <v>381.56</v>
      </c>
      <c r="BO6" s="21" t="str">
        <f>IF(BO7="","",IF(BO7="-","【-】","【"&amp;SUBSTITUTE(TEXT(BO7,"#,##0.00"),"-","△")&amp;"】"))</f>
        <v>【265.93】</v>
      </c>
      <c r="BP6" s="22">
        <f>IF(BP7="",NA(),BP7)</f>
        <v>117.52</v>
      </c>
      <c r="BQ6" s="22">
        <f t="shared" ref="BQ6:BY6" si="8">IF(BQ7="",NA(),BQ7)</f>
        <v>112.02</v>
      </c>
      <c r="BR6" s="22">
        <f t="shared" si="8"/>
        <v>115.02</v>
      </c>
      <c r="BS6" s="22">
        <f t="shared" si="8"/>
        <v>98.83</v>
      </c>
      <c r="BT6" s="22">
        <f t="shared" si="8"/>
        <v>97.63</v>
      </c>
      <c r="BU6" s="22">
        <f t="shared" si="8"/>
        <v>98.77</v>
      </c>
      <c r="BV6" s="22">
        <f t="shared" si="8"/>
        <v>95.79</v>
      </c>
      <c r="BW6" s="22">
        <f t="shared" si="8"/>
        <v>98.3</v>
      </c>
      <c r="BX6" s="22">
        <f t="shared" si="8"/>
        <v>93.82</v>
      </c>
      <c r="BY6" s="22">
        <f t="shared" si="8"/>
        <v>95.04</v>
      </c>
      <c r="BZ6" s="21" t="str">
        <f>IF(BZ7="","",IF(BZ7="-","【-】","【"&amp;SUBSTITUTE(TEXT(BZ7,"#,##0.00"),"-","△")&amp;"】"))</f>
        <v>【97.82】</v>
      </c>
      <c r="CA6" s="22">
        <f>IF(CA7="",NA(),CA7)</f>
        <v>116.41</v>
      </c>
      <c r="CB6" s="22">
        <f t="shared" ref="CB6:CJ6" si="9">IF(CB7="",NA(),CB7)</f>
        <v>117.91</v>
      </c>
      <c r="CC6" s="22">
        <f t="shared" si="9"/>
        <v>119.21</v>
      </c>
      <c r="CD6" s="22">
        <f t="shared" si="9"/>
        <v>125.7</v>
      </c>
      <c r="CE6" s="22">
        <f t="shared" si="9"/>
        <v>130.82</v>
      </c>
      <c r="CF6" s="22">
        <f t="shared" si="9"/>
        <v>173.67</v>
      </c>
      <c r="CG6" s="22">
        <f t="shared" si="9"/>
        <v>171.13</v>
      </c>
      <c r="CH6" s="22">
        <f t="shared" si="9"/>
        <v>173.7</v>
      </c>
      <c r="CI6" s="22">
        <f t="shared" si="9"/>
        <v>178.94</v>
      </c>
      <c r="CJ6" s="22">
        <f t="shared" si="9"/>
        <v>180.19</v>
      </c>
      <c r="CK6" s="21" t="str">
        <f>IF(CK7="","",IF(CK7="-","【-】","【"&amp;SUBSTITUTE(TEXT(CK7,"#,##0.00"),"-","△")&amp;"】"))</f>
        <v>【177.56】</v>
      </c>
      <c r="CL6" s="22">
        <f>IF(CL7="",NA(),CL7)</f>
        <v>60.27</v>
      </c>
      <c r="CM6" s="22">
        <f t="shared" ref="CM6:CU6" si="10">IF(CM7="",NA(),CM7)</f>
        <v>61.71</v>
      </c>
      <c r="CN6" s="22">
        <f t="shared" si="10"/>
        <v>61.05</v>
      </c>
      <c r="CO6" s="22">
        <f t="shared" si="10"/>
        <v>60.42</v>
      </c>
      <c r="CP6" s="22">
        <f t="shared" si="10"/>
        <v>59.26</v>
      </c>
      <c r="CQ6" s="22">
        <f t="shared" si="10"/>
        <v>59.67</v>
      </c>
      <c r="CR6" s="22">
        <f t="shared" si="10"/>
        <v>60.12</v>
      </c>
      <c r="CS6" s="22">
        <f t="shared" si="10"/>
        <v>60.34</v>
      </c>
      <c r="CT6" s="22">
        <f t="shared" si="10"/>
        <v>59.54</v>
      </c>
      <c r="CU6" s="22">
        <f t="shared" si="10"/>
        <v>59.26</v>
      </c>
      <c r="CV6" s="21" t="str">
        <f>IF(CV7="","",IF(CV7="-","【-】","【"&amp;SUBSTITUTE(TEXT(CV7,"#,##0.00"),"-","△")&amp;"】"))</f>
        <v>【59.81】</v>
      </c>
      <c r="CW6" s="22">
        <f>IF(CW7="",NA(),CW7)</f>
        <v>93.57</v>
      </c>
      <c r="CX6" s="22">
        <f t="shared" ref="CX6:DF6" si="11">IF(CX7="",NA(),CX7)</f>
        <v>94.25</v>
      </c>
      <c r="CY6" s="22">
        <f t="shared" si="11"/>
        <v>94.78</v>
      </c>
      <c r="CZ6" s="22">
        <f t="shared" si="11"/>
        <v>94.8</v>
      </c>
      <c r="DA6" s="22">
        <f t="shared" si="11"/>
        <v>94.33</v>
      </c>
      <c r="DB6" s="22">
        <f t="shared" si="11"/>
        <v>84.6</v>
      </c>
      <c r="DC6" s="22">
        <f t="shared" si="11"/>
        <v>84.24</v>
      </c>
      <c r="DD6" s="22">
        <f t="shared" si="11"/>
        <v>84.19</v>
      </c>
      <c r="DE6" s="22">
        <f t="shared" si="11"/>
        <v>83.93</v>
      </c>
      <c r="DF6" s="22">
        <f t="shared" si="11"/>
        <v>83.84</v>
      </c>
      <c r="DG6" s="21" t="str">
        <f>IF(DG7="","",IF(DG7="-","【-】","【"&amp;SUBSTITUTE(TEXT(DG7,"#,##0.00"),"-","△")&amp;"】"))</f>
        <v>【89.42】</v>
      </c>
      <c r="DH6" s="22">
        <f>IF(DH7="",NA(),DH7)</f>
        <v>45.92</v>
      </c>
      <c r="DI6" s="22">
        <f t="shared" ref="DI6:DQ6" si="12">IF(DI7="",NA(),DI7)</f>
        <v>46.49</v>
      </c>
      <c r="DJ6" s="22">
        <f t="shared" si="12"/>
        <v>47.68</v>
      </c>
      <c r="DK6" s="22">
        <f t="shared" si="12"/>
        <v>47.68</v>
      </c>
      <c r="DL6" s="22">
        <f t="shared" si="12"/>
        <v>48.65</v>
      </c>
      <c r="DM6" s="22">
        <f t="shared" si="12"/>
        <v>48.17</v>
      </c>
      <c r="DN6" s="22">
        <f t="shared" si="12"/>
        <v>48.83</v>
      </c>
      <c r="DO6" s="22">
        <f t="shared" si="12"/>
        <v>49.96</v>
      </c>
      <c r="DP6" s="22">
        <f t="shared" si="12"/>
        <v>50.82</v>
      </c>
      <c r="DQ6" s="22">
        <f t="shared" si="12"/>
        <v>51.82</v>
      </c>
      <c r="DR6" s="21" t="str">
        <f>IF(DR7="","",IF(DR7="-","【-】","【"&amp;SUBSTITUTE(TEXT(DR7,"#,##0.00"),"-","△")&amp;"】"))</f>
        <v>【52.02】</v>
      </c>
      <c r="DS6" s="22">
        <f>IF(DS7="",NA(),DS7)</f>
        <v>24.39</v>
      </c>
      <c r="DT6" s="22">
        <f t="shared" ref="DT6:EB6" si="13">IF(DT7="",NA(),DT7)</f>
        <v>22.65</v>
      </c>
      <c r="DU6" s="22">
        <f t="shared" si="13"/>
        <v>22.67</v>
      </c>
      <c r="DV6" s="22">
        <f t="shared" si="13"/>
        <v>23.62</v>
      </c>
      <c r="DW6" s="22">
        <f t="shared" si="13"/>
        <v>24.58</v>
      </c>
      <c r="DX6" s="22">
        <f t="shared" si="13"/>
        <v>17.12</v>
      </c>
      <c r="DY6" s="22">
        <f t="shared" si="13"/>
        <v>18.18</v>
      </c>
      <c r="DZ6" s="22">
        <f t="shared" si="13"/>
        <v>19.32</v>
      </c>
      <c r="EA6" s="22">
        <f t="shared" si="13"/>
        <v>21.16</v>
      </c>
      <c r="EB6" s="22">
        <f t="shared" si="13"/>
        <v>22.72</v>
      </c>
      <c r="EC6" s="21" t="str">
        <f>IF(EC7="","",IF(EC7="-","【-】","【"&amp;SUBSTITUTE(TEXT(EC7,"#,##0.00"),"-","△")&amp;"】"))</f>
        <v>【25.37】</v>
      </c>
      <c r="ED6" s="22">
        <f>IF(ED7="",NA(),ED7)</f>
        <v>0.7</v>
      </c>
      <c r="EE6" s="22">
        <f t="shared" ref="EE6:EM6" si="14">IF(EE7="",NA(),EE7)</f>
        <v>0.69</v>
      </c>
      <c r="EF6" s="22">
        <f t="shared" si="14"/>
        <v>0.53</v>
      </c>
      <c r="EG6" s="22">
        <f t="shared" si="14"/>
        <v>0.75</v>
      </c>
      <c r="EH6" s="22">
        <f t="shared" si="14"/>
        <v>0.28000000000000003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234478</v>
      </c>
      <c r="D7" s="24">
        <v>46</v>
      </c>
      <c r="E7" s="24">
        <v>1</v>
      </c>
      <c r="F7" s="24">
        <v>0</v>
      </c>
      <c r="G7" s="24">
        <v>1</v>
      </c>
      <c r="H7" s="24" t="s">
        <v>93</v>
      </c>
      <c r="I7" s="24" t="s">
        <v>94</v>
      </c>
      <c r="J7" s="24" t="s">
        <v>95</v>
      </c>
      <c r="K7" s="24" t="s">
        <v>96</v>
      </c>
      <c r="L7" s="24" t="s">
        <v>97</v>
      </c>
      <c r="M7" s="24" t="s">
        <v>98</v>
      </c>
      <c r="N7" s="25" t="s">
        <v>99</v>
      </c>
      <c r="O7" s="25">
        <v>95.5</v>
      </c>
      <c r="P7" s="25">
        <v>99.95</v>
      </c>
      <c r="Q7" s="25">
        <v>2530</v>
      </c>
      <c r="R7" s="25">
        <v>43374</v>
      </c>
      <c r="S7" s="25">
        <v>26.37</v>
      </c>
      <c r="T7" s="25">
        <v>1644.82</v>
      </c>
      <c r="U7" s="25">
        <v>43290</v>
      </c>
      <c r="V7" s="25">
        <v>25.82</v>
      </c>
      <c r="W7" s="25">
        <v>1676.61</v>
      </c>
      <c r="X7" s="25">
        <v>118.03</v>
      </c>
      <c r="Y7" s="25">
        <v>116.64</v>
      </c>
      <c r="Z7" s="25">
        <v>117.31</v>
      </c>
      <c r="AA7" s="25">
        <v>112.37</v>
      </c>
      <c r="AB7" s="25">
        <v>109.06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690.76</v>
      </c>
      <c r="AU7" s="25">
        <v>698.85</v>
      </c>
      <c r="AV7" s="25">
        <v>605.05999999999995</v>
      </c>
      <c r="AW7" s="25">
        <v>486.1</v>
      </c>
      <c r="AX7" s="25">
        <v>716.7</v>
      </c>
      <c r="AY7" s="25">
        <v>365.18</v>
      </c>
      <c r="AZ7" s="25">
        <v>327.77</v>
      </c>
      <c r="BA7" s="25">
        <v>338.02</v>
      </c>
      <c r="BB7" s="25">
        <v>345.94</v>
      </c>
      <c r="BC7" s="25">
        <v>329.7</v>
      </c>
      <c r="BD7" s="25">
        <v>243.36</v>
      </c>
      <c r="BE7" s="25">
        <v>22.48</v>
      </c>
      <c r="BF7" s="25">
        <v>17.45</v>
      </c>
      <c r="BG7" s="25">
        <v>11.68</v>
      </c>
      <c r="BH7" s="25">
        <v>6.99</v>
      </c>
      <c r="BI7" s="25">
        <v>23.76</v>
      </c>
      <c r="BJ7" s="25">
        <v>371.65</v>
      </c>
      <c r="BK7" s="25">
        <v>397.1</v>
      </c>
      <c r="BL7" s="25">
        <v>379.91</v>
      </c>
      <c r="BM7" s="25">
        <v>386.61</v>
      </c>
      <c r="BN7" s="25">
        <v>381.56</v>
      </c>
      <c r="BO7" s="25">
        <v>265.93</v>
      </c>
      <c r="BP7" s="25">
        <v>117.52</v>
      </c>
      <c r="BQ7" s="25">
        <v>112.02</v>
      </c>
      <c r="BR7" s="25">
        <v>115.02</v>
      </c>
      <c r="BS7" s="25">
        <v>98.83</v>
      </c>
      <c r="BT7" s="25">
        <v>97.63</v>
      </c>
      <c r="BU7" s="25">
        <v>98.77</v>
      </c>
      <c r="BV7" s="25">
        <v>95.79</v>
      </c>
      <c r="BW7" s="25">
        <v>98.3</v>
      </c>
      <c r="BX7" s="25">
        <v>93.82</v>
      </c>
      <c r="BY7" s="25">
        <v>95.04</v>
      </c>
      <c r="BZ7" s="25">
        <v>97.82</v>
      </c>
      <c r="CA7" s="25">
        <v>116.41</v>
      </c>
      <c r="CB7" s="25">
        <v>117.91</v>
      </c>
      <c r="CC7" s="25">
        <v>119.21</v>
      </c>
      <c r="CD7" s="25">
        <v>125.7</v>
      </c>
      <c r="CE7" s="25">
        <v>130.82</v>
      </c>
      <c r="CF7" s="25">
        <v>173.67</v>
      </c>
      <c r="CG7" s="25">
        <v>171.13</v>
      </c>
      <c r="CH7" s="25">
        <v>173.7</v>
      </c>
      <c r="CI7" s="25">
        <v>178.94</v>
      </c>
      <c r="CJ7" s="25">
        <v>180.19</v>
      </c>
      <c r="CK7" s="25">
        <v>177.56</v>
      </c>
      <c r="CL7" s="25">
        <v>60.27</v>
      </c>
      <c r="CM7" s="25">
        <v>61.71</v>
      </c>
      <c r="CN7" s="25">
        <v>61.05</v>
      </c>
      <c r="CO7" s="25">
        <v>60.42</v>
      </c>
      <c r="CP7" s="25">
        <v>59.26</v>
      </c>
      <c r="CQ7" s="25">
        <v>59.67</v>
      </c>
      <c r="CR7" s="25">
        <v>60.12</v>
      </c>
      <c r="CS7" s="25">
        <v>60.34</v>
      </c>
      <c r="CT7" s="25">
        <v>59.54</v>
      </c>
      <c r="CU7" s="25">
        <v>59.26</v>
      </c>
      <c r="CV7" s="25">
        <v>59.81</v>
      </c>
      <c r="CW7" s="25">
        <v>93.57</v>
      </c>
      <c r="CX7" s="25">
        <v>94.25</v>
      </c>
      <c r="CY7" s="25">
        <v>94.78</v>
      </c>
      <c r="CZ7" s="25">
        <v>94.8</v>
      </c>
      <c r="DA7" s="25">
        <v>94.33</v>
      </c>
      <c r="DB7" s="25">
        <v>84.6</v>
      </c>
      <c r="DC7" s="25">
        <v>84.24</v>
      </c>
      <c r="DD7" s="25">
        <v>84.19</v>
      </c>
      <c r="DE7" s="25">
        <v>83.93</v>
      </c>
      <c r="DF7" s="25">
        <v>83.84</v>
      </c>
      <c r="DG7" s="25">
        <v>89.42</v>
      </c>
      <c r="DH7" s="25">
        <v>45.92</v>
      </c>
      <c r="DI7" s="25">
        <v>46.49</v>
      </c>
      <c r="DJ7" s="25">
        <v>47.68</v>
      </c>
      <c r="DK7" s="25">
        <v>47.68</v>
      </c>
      <c r="DL7" s="25">
        <v>48.65</v>
      </c>
      <c r="DM7" s="25">
        <v>48.17</v>
      </c>
      <c r="DN7" s="25">
        <v>48.83</v>
      </c>
      <c r="DO7" s="25">
        <v>49.96</v>
      </c>
      <c r="DP7" s="25">
        <v>50.82</v>
      </c>
      <c r="DQ7" s="25">
        <v>51.82</v>
      </c>
      <c r="DR7" s="25">
        <v>52.02</v>
      </c>
      <c r="DS7" s="25">
        <v>24.39</v>
      </c>
      <c r="DT7" s="25">
        <v>22.65</v>
      </c>
      <c r="DU7" s="25">
        <v>22.67</v>
      </c>
      <c r="DV7" s="25">
        <v>23.62</v>
      </c>
      <c r="DW7" s="25">
        <v>24.58</v>
      </c>
      <c r="DX7" s="25">
        <v>17.12</v>
      </c>
      <c r="DY7" s="25">
        <v>18.18</v>
      </c>
      <c r="DZ7" s="25">
        <v>19.32</v>
      </c>
      <c r="EA7" s="25">
        <v>21.16</v>
      </c>
      <c r="EB7" s="25">
        <v>22.72</v>
      </c>
      <c r="EC7" s="25">
        <v>25.37</v>
      </c>
      <c r="ED7" s="25">
        <v>0.7</v>
      </c>
      <c r="EE7" s="25">
        <v>0.69</v>
      </c>
      <c r="EF7" s="25">
        <v>0.53</v>
      </c>
      <c r="EG7" s="25">
        <v>0.75</v>
      </c>
      <c r="EH7" s="25">
        <v>0.28000000000000003</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2025-02-13T00:55:02Z</cp:lastPrinted>
  <dcterms:created xsi:type="dcterms:W3CDTF">2025-01-24T06:50:47Z</dcterms:created>
  <dcterms:modified xsi:type="dcterms:W3CDTF">2025-02-18T00:41:47Z</dcterms:modified>
  <cp:category/>
</cp:coreProperties>
</file>